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trong\Desktop\"/>
    </mc:Choice>
  </mc:AlternateContent>
  <xr:revisionPtr revIDLastSave="0" documentId="13_ncr:1_{70F36519-34E6-4547-86AF-47E38FD79B32}" xr6:coauthVersionLast="45" xr6:coauthVersionMax="45" xr10:uidLastSave="{00000000-0000-0000-0000-000000000000}"/>
  <bookViews>
    <workbookView xWindow="-120" yWindow="-120" windowWidth="29040" windowHeight="15840" activeTab="1" xr2:uid="{609EBFFF-F62B-4A59-BAF8-5DE21FF76101}"/>
  </bookViews>
  <sheets>
    <sheet name="Maximum Loan Amount" sheetId="1" r:id="rId1"/>
    <sheet name="Maximum Forgiveness Amou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8" i="2" l="1"/>
  <c r="B25" i="2"/>
  <c r="B27" i="2" s="1"/>
  <c r="B28" i="1" l="1"/>
  <c r="J30" i="2"/>
  <c r="J31" i="2"/>
  <c r="J32" i="2"/>
  <c r="J33" i="2"/>
  <c r="J24" i="2"/>
  <c r="J25" i="2"/>
  <c r="J26" i="2"/>
  <c r="J27" i="2"/>
  <c r="J28" i="2"/>
  <c r="J29" i="2"/>
  <c r="B22" i="2" l="1"/>
  <c r="B20" i="1" l="1"/>
  <c r="N16" i="2"/>
  <c r="B15" i="2" s="1"/>
  <c r="H16" i="2"/>
  <c r="H17" i="2" s="1"/>
  <c r="K13" i="2"/>
  <c r="K14" i="2" s="1"/>
  <c r="E13" i="2"/>
  <c r="F10" i="1"/>
  <c r="F11" i="1"/>
  <c r="F12" i="1"/>
  <c r="F13" i="1"/>
  <c r="F14" i="1"/>
  <c r="F15" i="1"/>
  <c r="F16" i="1"/>
  <c r="F17" i="1"/>
  <c r="F18" i="1"/>
  <c r="F9" i="1"/>
  <c r="F19" i="1"/>
  <c r="B24" i="1"/>
  <c r="B17" i="1"/>
  <c r="B26" i="1"/>
  <c r="B27" i="1"/>
  <c r="J34" i="2" l="1"/>
  <c r="B13" i="2" s="1"/>
  <c r="K18" i="2"/>
  <c r="H18" i="2"/>
  <c r="H19" i="2" s="1"/>
  <c r="B14" i="2" s="1"/>
  <c r="B24" i="2" l="1"/>
  <c r="B29" i="2" s="1"/>
</calcChain>
</file>

<file path=xl/sharedStrings.xml><?xml version="1.0" encoding="utf-8"?>
<sst xmlns="http://schemas.openxmlformats.org/spreadsheetml/2006/main" count="87" uniqueCount="75">
  <si>
    <t>payments for vacation, parental, family, medical, or sick leave</t>
  </si>
  <si>
    <t>allowance for dismissal or separation</t>
  </si>
  <si>
    <t>payments for group health care benefits including premiums</t>
  </si>
  <si>
    <t>payments for retirements benefits</t>
  </si>
  <si>
    <t>LESS: EXCLUDED PAYROLL COSTS</t>
  </si>
  <si>
    <t>any non US resident compensation</t>
  </si>
  <si>
    <t>Prior to Loan Date</t>
  </si>
  <si>
    <t xml:space="preserve">Total 12 Months </t>
  </si>
  <si>
    <t>TOTAL ADDITIONS</t>
  </si>
  <si>
    <t>TOTAL SUBTRACTIONS</t>
  </si>
  <si>
    <t>payments of state or local tax assessed on the compensation</t>
  </si>
  <si>
    <t>Total average monthly payroll costs</t>
  </si>
  <si>
    <t>Maximum loan amount (2.5 x total monthly payroll costs)</t>
  </si>
  <si>
    <t>Total payroll costs</t>
  </si>
  <si>
    <t>Loan Forgiveness Calculation</t>
  </si>
  <si>
    <t>Total eligible for forgiveness</t>
  </si>
  <si>
    <t>utilities (electric, gas, water, phone, internet, transportation) paid in 8 weeks following receipt of loan</t>
  </si>
  <si>
    <t>qualified sick leave wages for which a credit is allowed under Families First Coronavirus Response Act</t>
  </si>
  <si>
    <t>additional wages paid to tipped employees</t>
  </si>
  <si>
    <t>Total forgiveness amount (not to exceed principal)</t>
  </si>
  <si>
    <t>Full Time Employees</t>
  </si>
  <si>
    <t>Feb 15</t>
  </si>
  <si>
    <t>Mar</t>
  </si>
  <si>
    <t>Apr</t>
  </si>
  <si>
    <t>May</t>
  </si>
  <si>
    <t>June</t>
  </si>
  <si>
    <t>Total</t>
  </si>
  <si>
    <t>Average</t>
  </si>
  <si>
    <t>Jan</t>
  </si>
  <si>
    <t>Feb 29</t>
  </si>
  <si>
    <t>Option 1</t>
  </si>
  <si>
    <t>Option 2</t>
  </si>
  <si>
    <t>Less: Total loan amount</t>
  </si>
  <si>
    <t>8  wks after Loan</t>
  </si>
  <si>
    <t>1st 4 weeks</t>
  </si>
  <si>
    <t>2nd 4 weeks</t>
  </si>
  <si>
    <t>Reduction %</t>
  </si>
  <si>
    <t>PAYROLL PROTECTION PROGRAM MODEL</t>
  </si>
  <si>
    <t xml:space="preserve">Total </t>
  </si>
  <si>
    <t>Employee    1</t>
  </si>
  <si>
    <t>Loan Forgiveness Reduction Calculations</t>
  </si>
  <si>
    <t>Applicable to non seasonal employers Under $10MM in Loans with 500 or fewer employees</t>
  </si>
  <si>
    <t xml:space="preserve">payments of cash or tip equivalents </t>
  </si>
  <si>
    <t xml:space="preserve">all salary, wage, commission, or similar compensation </t>
  </si>
  <si>
    <t>Please populate the shaded cells with your personal data.  All data entry should be positive digits.</t>
  </si>
  <si>
    <t>Applicable Reduction Percentage</t>
  </si>
  <si>
    <t>Employee 1</t>
  </si>
  <si>
    <t>Annual Pay</t>
  </si>
  <si>
    <t xml:space="preserve">Limited </t>
  </si>
  <si>
    <t>Maximum Loan Amount Calculation</t>
  </si>
  <si>
    <t>Comp reduced more than 25%</t>
  </si>
  <si>
    <t xml:space="preserve">Warning: This model is based on our interpretation of text of the CARES Act recently passed.  We believe it to be true and accurate. However, we advise you to speak to a professional and not to solely rely upon this data. </t>
  </si>
  <si>
    <t>Employees making more than $100,000</t>
  </si>
  <si>
    <t xml:space="preserve">compensation of an individual employee in excess of an annual salary of $100,000 </t>
  </si>
  <si>
    <t>Remainder to be paid @1% over 2 years</t>
  </si>
  <si>
    <t>payroll taxes, railroad retirement taxes, income taxes prorated for February 15 2020 - June 30, 2020</t>
  </si>
  <si>
    <t xml:space="preserve">any payment  during the 8 week period on any covered rent obligation* </t>
  </si>
  <si>
    <t>Salary Reduction in 8 wk Period**</t>
  </si>
  <si>
    <t xml:space="preserve">ADD: PAYROLL COSTS - total over 12 month period prior to loan date  </t>
  </si>
  <si>
    <t>retirement benefits for 8 week period following receipt of loan</t>
  </si>
  <si>
    <t>total compensation for the 8 weeks following receipt of loan (salaries, wages, bonus, vacation)</t>
  </si>
  <si>
    <t>Non Payroll Costs:</t>
  </si>
  <si>
    <t>Payroll Costs:</t>
  </si>
  <si>
    <t>reduction based on headcount provisions</t>
  </si>
  <si>
    <t>reduction for compensation over $100K annually</t>
  </si>
  <si>
    <t>8 week pay</t>
  </si>
  <si>
    <t>Less: non payroll expenses that exceed 25%</t>
  </si>
  <si>
    <t>Total non payroll costs</t>
  </si>
  <si>
    <t>mortgage interest paid for ordinary business purpose in 8 weeks following receipt of loan (excluding principal)</t>
  </si>
  <si>
    <t xml:space="preserve">reduction based on salary provisions -any reduction in wages greater than 25% per employee*** </t>
  </si>
  <si>
    <t>** As compared to the first full quarter prior to 8 week loan period.</t>
  </si>
  <si>
    <t>***Does not apply to employees paid more than $100K annually.</t>
  </si>
  <si>
    <t>*Rent obligated under leasing agreement in force before February 15, 2020.</t>
  </si>
  <si>
    <t>Employees making more than $100K Annually</t>
  </si>
  <si>
    <t>health benefits for 8 week period following receipt of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</si>
</sst>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7D7E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44" fontId="0" fillId="0" borderId="0" xfId="1" applyFont="1"/>
    <xf numFmtId="44" fontId="0" fillId="0" borderId="1" xfId="1" applyFont="1" applyBorder="1"/>
    <xf numFmtId="44" fontId="0" fillId="0" borderId="0" xfId="0" applyNumberFormat="1"/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44" fontId="3" fillId="0" borderId="3" xfId="0" applyNumberFormat="1" applyFont="1" applyBorder="1"/>
    <xf numFmtId="44" fontId="0" fillId="0" borderId="0" xfId="1" applyFont="1" applyBorder="1"/>
    <xf numFmtId="44" fontId="0" fillId="0" borderId="1" xfId="0" applyNumberFormat="1" applyBorder="1"/>
    <xf numFmtId="44" fontId="0" fillId="2" borderId="0" xfId="1" applyFont="1" applyFill="1"/>
    <xf numFmtId="0" fontId="0" fillId="0" borderId="1" xfId="0" applyBorder="1"/>
    <xf numFmtId="0" fontId="0" fillId="0" borderId="3" xfId="0" applyBorder="1"/>
    <xf numFmtId="0" fontId="0" fillId="2" borderId="0" xfId="0" applyFill="1" applyBorder="1"/>
    <xf numFmtId="0" fontId="4" fillId="0" borderId="0" xfId="0" applyFont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16" fontId="0" fillId="0" borderId="0" xfId="0" quotePrefix="1" applyNumberFormat="1" applyBorder="1"/>
    <xf numFmtId="0" fontId="0" fillId="0" borderId="0" xfId="0" quotePrefix="1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44" fontId="0" fillId="2" borderId="0" xfId="1" applyFont="1" applyFill="1" applyBorder="1"/>
    <xf numFmtId="0" fontId="2" fillId="0" borderId="0" xfId="0" applyFont="1"/>
    <xf numFmtId="44" fontId="0" fillId="0" borderId="0" xfId="0" applyNumberFormat="1" applyFill="1"/>
    <xf numFmtId="44" fontId="0" fillId="0" borderId="2" xfId="0" applyNumberFormat="1" applyBorder="1"/>
    <xf numFmtId="44" fontId="0" fillId="0" borderId="3" xfId="0" applyNumberFormat="1" applyBorder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0" fontId="5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Fill="1"/>
    <xf numFmtId="9" fontId="0" fillId="0" borderId="0" xfId="2" applyFont="1" applyFill="1" applyBorder="1"/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/>
    <xf numFmtId="0" fontId="0" fillId="0" borderId="5" xfId="0" applyBorder="1" applyAlignment="1">
      <alignment horizontal="center"/>
    </xf>
    <xf numFmtId="0" fontId="0" fillId="0" borderId="10" xfId="0" applyBorder="1"/>
    <xf numFmtId="0" fontId="0" fillId="0" borderId="2" xfId="0" applyFill="1" applyBorder="1"/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5" xfId="0" applyNumberFormat="1" applyBorder="1"/>
    <xf numFmtId="44" fontId="0" fillId="0" borderId="11" xfId="0" applyNumberFormat="1" applyBorder="1"/>
    <xf numFmtId="0" fontId="6" fillId="0" borderId="0" xfId="0" applyFont="1"/>
    <xf numFmtId="44" fontId="0" fillId="0" borderId="0" xfId="1" applyFont="1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0" fontId="0" fillId="0" borderId="0" xfId="2" applyNumberFormat="1" applyFont="1" applyBorder="1"/>
    <xf numFmtId="10" fontId="0" fillId="0" borderId="2" xfId="2" applyNumberFormat="1" applyFont="1" applyBorder="1"/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7D7E5"/>
      <color rgb="FFACACC8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6324600</xdr:colOff>
      <xdr:row>1</xdr:row>
      <xdr:rowOff>114300</xdr:rowOff>
    </xdr:from>
    <xdr:to>
      <xdr:col>2</xdr:col>
      <xdr:colOff>171450</xdr:colOff>
      <xdr:row>3</xdr:row>
      <xdr:rowOff>114681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979663-4D07-469D-BEDC-04826D0380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114300"/>
          <a:ext cx="1466850" cy="3813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6324600</xdr:colOff>
      <xdr:row>1</xdr:row>
      <xdr:rowOff>114300</xdr:rowOff>
    </xdr:from>
    <xdr:to>
      <xdr:col>3</xdr:col>
      <xdr:colOff>95250</xdr:colOff>
      <xdr:row>3</xdr:row>
      <xdr:rowOff>114681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6546B7-E40A-4A51-8AC4-44A2E71760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4600" y="114300"/>
          <a:ext cx="1466850" cy="3813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316074-C883-4DBC-BE1F-7F898E9255E6}">
  <dimension ref="A1:K32"/>
  <sheetViews>
    <sheetView zoomScaleNormal="100" workbookViewId="0">
      <selection activeCell="B29" sqref="B29"/>
    </sheetView>
  </sheetViews>
  <sheetFormatPr defaultRowHeight="15" x14ac:dyDescent="0.25"/>
  <cols>
    <col min="1" max="1" width="97.42578125" customWidth="1"/>
    <col min="2" max="2" width="16.85546875" bestFit="1" customWidth="1"/>
    <col min="4" max="5" width="12.5703125" bestFit="1" customWidth="1"/>
    <col min="6" max="6" width="11.5703125" bestFit="1" customWidth="1"/>
    <col min="8" max="8" width="11.28515625" customWidth="1"/>
    <col min="11" max="11" width="11.42578125" customWidth="1"/>
  </cols>
  <sheetData>
    <row r="1" spans="1:11" s="1" customFormat="1" x14ac:dyDescent="0.25">
      <c r="A1" s="46" t="s">
        <v>51</v>
      </c>
    </row>
    <row r="5" spans="1:11" ht="18.75" x14ac:dyDescent="0.3">
      <c r="A5" s="52" t="s">
        <v>37</v>
      </c>
      <c r="B5" s="52"/>
      <c r="C5" s="52"/>
      <c r="D5" s="52"/>
      <c r="E5" s="52"/>
      <c r="F5" s="52"/>
      <c r="G5" s="52"/>
      <c r="H5" s="52"/>
      <c r="I5" s="52"/>
      <c r="J5" s="52"/>
      <c r="K5" s="52"/>
    </row>
    <row r="6" spans="1:11" ht="18.75" x14ac:dyDescent="0.3">
      <c r="A6" s="31" t="s">
        <v>49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x14ac:dyDescent="0.25">
      <c r="A7" t="s">
        <v>44</v>
      </c>
      <c r="B7" s="6" t="s">
        <v>7</v>
      </c>
      <c r="D7" s="53" t="s">
        <v>52</v>
      </c>
      <c r="E7" s="54"/>
      <c r="F7" s="54"/>
      <c r="G7" s="55"/>
    </row>
    <row r="8" spans="1:11" x14ac:dyDescent="0.25">
      <c r="A8" t="s">
        <v>41</v>
      </c>
      <c r="B8" s="7" t="s">
        <v>6</v>
      </c>
      <c r="D8" s="16"/>
      <c r="E8" s="29" t="s">
        <v>47</v>
      </c>
      <c r="F8" s="29" t="s">
        <v>48</v>
      </c>
      <c r="G8" s="18"/>
    </row>
    <row r="9" spans="1:11" x14ac:dyDescent="0.25">
      <c r="A9" s="1" t="s">
        <v>58</v>
      </c>
      <c r="D9" s="16" t="s">
        <v>39</v>
      </c>
      <c r="E9" s="24">
        <v>0</v>
      </c>
      <c r="F9" s="30">
        <f t="shared" ref="F9:F18" si="0">IF((E9-100000)&gt;0,(E9-100000),0)</f>
        <v>0</v>
      </c>
      <c r="G9" s="18"/>
    </row>
    <row r="10" spans="1:11" x14ac:dyDescent="0.25">
      <c r="A10" s="5" t="s">
        <v>43</v>
      </c>
      <c r="B10" s="11">
        <v>0</v>
      </c>
      <c r="D10" s="16">
        <v>2</v>
      </c>
      <c r="E10" s="24"/>
      <c r="F10" s="30">
        <f t="shared" si="0"/>
        <v>0</v>
      </c>
      <c r="G10" s="18"/>
    </row>
    <row r="11" spans="1:11" x14ac:dyDescent="0.25">
      <c r="A11" s="5" t="s">
        <v>42</v>
      </c>
      <c r="B11" s="11">
        <v>0</v>
      </c>
      <c r="D11" s="16">
        <v>3</v>
      </c>
      <c r="E11" s="24"/>
      <c r="F11" s="30">
        <f t="shared" si="0"/>
        <v>0</v>
      </c>
      <c r="G11" s="18"/>
    </row>
    <row r="12" spans="1:11" x14ac:dyDescent="0.25">
      <c r="A12" s="5" t="s">
        <v>0</v>
      </c>
      <c r="B12" s="11">
        <v>0</v>
      </c>
      <c r="D12" s="16">
        <v>4</v>
      </c>
      <c r="E12" s="24"/>
      <c r="F12" s="30">
        <f t="shared" si="0"/>
        <v>0</v>
      </c>
      <c r="G12" s="18"/>
    </row>
    <row r="13" spans="1:11" x14ac:dyDescent="0.25">
      <c r="A13" s="5" t="s">
        <v>1</v>
      </c>
      <c r="B13" s="11">
        <v>0</v>
      </c>
      <c r="D13" s="16">
        <v>5</v>
      </c>
      <c r="E13" s="24"/>
      <c r="F13" s="30">
        <f t="shared" si="0"/>
        <v>0</v>
      </c>
      <c r="G13" s="18"/>
    </row>
    <row r="14" spans="1:11" x14ac:dyDescent="0.25">
      <c r="A14" s="5" t="s">
        <v>2</v>
      </c>
      <c r="B14" s="11">
        <v>0</v>
      </c>
      <c r="D14" s="16">
        <v>6</v>
      </c>
      <c r="E14" s="24"/>
      <c r="F14" s="30">
        <f t="shared" si="0"/>
        <v>0</v>
      </c>
      <c r="G14" s="18"/>
    </row>
    <row r="15" spans="1:11" x14ac:dyDescent="0.25">
      <c r="A15" s="5" t="s">
        <v>3</v>
      </c>
      <c r="B15" s="11">
        <v>0</v>
      </c>
      <c r="D15" s="16">
        <v>7</v>
      </c>
      <c r="E15" s="24"/>
      <c r="F15" s="30">
        <f t="shared" si="0"/>
        <v>0</v>
      </c>
      <c r="G15" s="18"/>
    </row>
    <row r="16" spans="1:11" x14ac:dyDescent="0.25">
      <c r="A16" s="5" t="s">
        <v>10</v>
      </c>
      <c r="B16" s="11">
        <v>0</v>
      </c>
      <c r="D16" s="16">
        <v>8</v>
      </c>
      <c r="E16" s="24"/>
      <c r="F16" s="30">
        <f t="shared" si="0"/>
        <v>0</v>
      </c>
      <c r="G16" s="18"/>
    </row>
    <row r="17" spans="1:7" x14ac:dyDescent="0.25">
      <c r="A17" t="s">
        <v>8</v>
      </c>
      <c r="B17" s="3">
        <f>SUM(B10:B16)</f>
        <v>0</v>
      </c>
      <c r="D17" s="16">
        <v>9</v>
      </c>
      <c r="E17" s="24"/>
      <c r="F17" s="30">
        <f t="shared" si="0"/>
        <v>0</v>
      </c>
      <c r="G17" s="18"/>
    </row>
    <row r="18" spans="1:7" x14ac:dyDescent="0.25">
      <c r="B18" s="9"/>
      <c r="D18" s="16">
        <v>10</v>
      </c>
      <c r="E18" s="24"/>
      <c r="F18" s="30">
        <f t="shared" si="0"/>
        <v>0</v>
      </c>
      <c r="G18" s="18"/>
    </row>
    <row r="19" spans="1:7" x14ac:dyDescent="0.25">
      <c r="A19" s="1" t="s">
        <v>4</v>
      </c>
      <c r="B19" s="2"/>
      <c r="D19" s="16"/>
      <c r="E19" s="12" t="s">
        <v>26</v>
      </c>
      <c r="F19" s="10">
        <f>SUM(F9:F18)</f>
        <v>0</v>
      </c>
      <c r="G19" s="18"/>
    </row>
    <row r="20" spans="1:7" x14ac:dyDescent="0.25">
      <c r="A20" s="5" t="s">
        <v>53</v>
      </c>
      <c r="B20" s="47">
        <f>F19</f>
        <v>0</v>
      </c>
      <c r="D20" s="21"/>
      <c r="E20" s="22"/>
      <c r="F20" s="22"/>
      <c r="G20" s="23"/>
    </row>
    <row r="21" spans="1:7" x14ac:dyDescent="0.25">
      <c r="A21" s="5" t="s">
        <v>55</v>
      </c>
      <c r="B21" s="11">
        <v>0</v>
      </c>
    </row>
    <row r="22" spans="1:7" x14ac:dyDescent="0.25">
      <c r="A22" s="5" t="s">
        <v>5</v>
      </c>
      <c r="B22" s="11">
        <v>0</v>
      </c>
    </row>
    <row r="23" spans="1:7" x14ac:dyDescent="0.25">
      <c r="A23" s="5" t="s">
        <v>17</v>
      </c>
      <c r="B23" s="11">
        <v>0</v>
      </c>
    </row>
    <row r="24" spans="1:7" x14ac:dyDescent="0.25">
      <c r="A24" t="s">
        <v>9</v>
      </c>
      <c r="B24" s="3">
        <f>SUM(B20:B23)</f>
        <v>0</v>
      </c>
    </row>
    <row r="25" spans="1:7" x14ac:dyDescent="0.25">
      <c r="B25" s="2"/>
    </row>
    <row r="26" spans="1:7" x14ac:dyDescent="0.25">
      <c r="A26" t="s">
        <v>13</v>
      </c>
      <c r="B26" s="4">
        <f>B17-B24</f>
        <v>0</v>
      </c>
    </row>
    <row r="27" spans="1:7" x14ac:dyDescent="0.25">
      <c r="A27" t="s">
        <v>11</v>
      </c>
      <c r="B27" s="2">
        <f>(B17-B24)/12</f>
        <v>0</v>
      </c>
    </row>
    <row r="28" spans="1:7" ht="15.75" thickBot="1" x14ac:dyDescent="0.3">
      <c r="A28" t="s">
        <v>12</v>
      </c>
      <c r="B28" s="8">
        <f>B27*2.5</f>
        <v>0</v>
      </c>
    </row>
    <row r="29" spans="1:7" ht="15.75" thickTop="1" x14ac:dyDescent="0.25"/>
    <row r="32" spans="1:7" x14ac:dyDescent="0.25">
      <c r="A32" s="25"/>
    </row>
  </sheetData>
  <mergeCells count="2">
    <mergeCell ref="A5:K5"/>
    <mergeCell ref="D7:G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E9282-5DC9-45E0-A42E-6169C46510C6}">
  <dimension ref="A1:P40"/>
  <sheetViews>
    <sheetView tabSelected="1" workbookViewId="0">
      <selection activeCell="M9" sqref="M9:O9"/>
    </sheetView>
  </sheetViews>
  <sheetFormatPr defaultRowHeight="15" x14ac:dyDescent="0.25"/>
  <cols>
    <col min="1" max="1" width="99.85546875" customWidth="1"/>
    <col min="2" max="2" width="12.5703125" bestFit="1" customWidth="1"/>
    <col min="3" max="3" width="3" customWidth="1"/>
    <col min="4" max="4" width="12.28515625" customWidth="1"/>
    <col min="5" max="5" width="10.7109375" customWidth="1"/>
    <col min="6" max="6" width="2.28515625" style="33" customWidth="1"/>
    <col min="7" max="7" width="10.7109375" customWidth="1"/>
    <col min="8" max="8" width="12.42578125" customWidth="1"/>
    <col min="9" max="9" width="2.28515625" style="33" customWidth="1"/>
    <col min="10" max="10" width="16.140625" customWidth="1"/>
    <col min="11" max="11" width="10.7109375" customWidth="1"/>
    <col min="12" max="12" width="2.140625" style="33" customWidth="1"/>
    <col min="13" max="13" width="11" customWidth="1"/>
    <col min="14" max="14" width="12.5703125" bestFit="1" customWidth="1"/>
  </cols>
  <sheetData>
    <row r="1" spans="1:16" s="1" customFormat="1" x14ac:dyDescent="0.25">
      <c r="A1" s="46" t="s">
        <v>51</v>
      </c>
    </row>
    <row r="5" spans="1:16" ht="18.75" x14ac:dyDescent="0.3">
      <c r="A5" s="52" t="s">
        <v>37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6" x14ac:dyDescent="0.25">
      <c r="C6" s="17"/>
      <c r="D6" s="17"/>
      <c r="E6" s="17"/>
      <c r="F6" s="32"/>
      <c r="G6" s="17"/>
      <c r="H6" s="17"/>
      <c r="I6" s="32"/>
      <c r="J6" s="17"/>
      <c r="K6" s="17"/>
      <c r="L6" s="32"/>
      <c r="M6" s="17"/>
      <c r="N6" s="17"/>
      <c r="O6" s="17"/>
      <c r="P6" s="17"/>
    </row>
    <row r="7" spans="1:16" x14ac:dyDescent="0.25">
      <c r="A7" s="60" t="s">
        <v>14</v>
      </c>
      <c r="B7" s="60"/>
      <c r="C7" s="17"/>
      <c r="D7" s="17"/>
      <c r="E7" s="17"/>
      <c r="F7" s="32"/>
      <c r="G7" s="17"/>
      <c r="H7" s="17"/>
      <c r="I7" s="32"/>
      <c r="J7" s="17"/>
      <c r="K7" s="17"/>
      <c r="L7" s="32"/>
      <c r="M7" s="17"/>
      <c r="N7" s="17"/>
      <c r="O7" s="17"/>
      <c r="P7" s="17"/>
    </row>
    <row r="8" spans="1:16" x14ac:dyDescent="0.25">
      <c r="A8" s="48" t="s">
        <v>62</v>
      </c>
      <c r="B8" s="6"/>
      <c r="C8" s="17"/>
      <c r="D8" s="53" t="s">
        <v>40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17"/>
    </row>
    <row r="9" spans="1:16" x14ac:dyDescent="0.25">
      <c r="A9" s="5" t="s">
        <v>60</v>
      </c>
      <c r="B9" s="11">
        <v>0</v>
      </c>
      <c r="C9" s="17"/>
      <c r="D9" s="56" t="s">
        <v>33</v>
      </c>
      <c r="E9" s="57"/>
      <c r="F9" s="35"/>
      <c r="G9" s="56" t="s">
        <v>30</v>
      </c>
      <c r="H9" s="57"/>
      <c r="I9" s="35"/>
      <c r="J9" s="56" t="s">
        <v>31</v>
      </c>
      <c r="K9" s="57"/>
      <c r="L9" s="35"/>
      <c r="M9" s="56" t="s">
        <v>57</v>
      </c>
      <c r="N9" s="61"/>
      <c r="O9" s="57"/>
      <c r="P9" s="17"/>
    </row>
    <row r="10" spans="1:16" x14ac:dyDescent="0.25">
      <c r="A10" s="5" t="s">
        <v>74</v>
      </c>
      <c r="B10" s="11">
        <v>0</v>
      </c>
      <c r="C10" s="17"/>
      <c r="D10" s="58" t="s">
        <v>20</v>
      </c>
      <c r="E10" s="59"/>
      <c r="F10" s="36"/>
      <c r="G10" s="58" t="s">
        <v>20</v>
      </c>
      <c r="H10" s="59"/>
      <c r="I10" s="36"/>
      <c r="J10" s="58" t="s">
        <v>20</v>
      </c>
      <c r="K10" s="59"/>
      <c r="L10" s="36"/>
      <c r="M10" s="41" t="s">
        <v>50</v>
      </c>
      <c r="N10" s="42"/>
      <c r="O10" s="43"/>
      <c r="P10" s="17"/>
    </row>
    <row r="11" spans="1:16" x14ac:dyDescent="0.25">
      <c r="A11" s="5" t="s">
        <v>59</v>
      </c>
      <c r="B11" s="11">
        <v>0</v>
      </c>
      <c r="C11" s="17"/>
      <c r="D11" s="16" t="s">
        <v>34</v>
      </c>
      <c r="E11" s="14">
        <v>0</v>
      </c>
      <c r="F11" s="32"/>
      <c r="G11" s="19" t="s">
        <v>21</v>
      </c>
      <c r="H11" s="14">
        <v>0</v>
      </c>
      <c r="I11" s="32"/>
      <c r="J11" s="19" t="s">
        <v>28</v>
      </c>
      <c r="K11" s="14">
        <v>0</v>
      </c>
      <c r="L11" s="32"/>
      <c r="M11" s="17" t="s">
        <v>46</v>
      </c>
      <c r="N11" s="24"/>
      <c r="O11" s="18"/>
      <c r="P11" s="17"/>
    </row>
    <row r="12" spans="1:16" x14ac:dyDescent="0.25">
      <c r="A12" s="5" t="s">
        <v>18</v>
      </c>
      <c r="B12" s="11">
        <v>0</v>
      </c>
      <c r="C12" s="17"/>
      <c r="D12" s="16" t="s">
        <v>35</v>
      </c>
      <c r="E12" s="14">
        <v>0</v>
      </c>
      <c r="F12" s="32"/>
      <c r="G12" s="17" t="s">
        <v>22</v>
      </c>
      <c r="H12" s="14">
        <v>0</v>
      </c>
      <c r="I12" s="32"/>
      <c r="J12" s="20" t="s">
        <v>29</v>
      </c>
      <c r="K12" s="14">
        <v>0</v>
      </c>
      <c r="L12" s="32"/>
      <c r="M12" s="17">
        <v>2</v>
      </c>
      <c r="N12" s="24"/>
      <c r="O12" s="18"/>
      <c r="P12" s="17"/>
    </row>
    <row r="13" spans="1:16" ht="15.75" thickBot="1" x14ac:dyDescent="0.3">
      <c r="A13" s="5" t="s">
        <v>64</v>
      </c>
      <c r="B13" s="47">
        <f>-J34</f>
        <v>0</v>
      </c>
      <c r="C13" s="17"/>
      <c r="D13" s="39" t="s">
        <v>26</v>
      </c>
      <c r="E13" s="37">
        <f>SUM(E11:E12)/2</f>
        <v>0</v>
      </c>
      <c r="F13" s="32"/>
      <c r="G13" s="17" t="s">
        <v>23</v>
      </c>
      <c r="H13" s="14">
        <v>0</v>
      </c>
      <c r="I13" s="32"/>
      <c r="J13" s="17" t="s">
        <v>26</v>
      </c>
      <c r="K13" s="32">
        <f>SUM(K11:K12)</f>
        <v>0</v>
      </c>
      <c r="L13" s="32"/>
      <c r="M13" s="17">
        <v>3</v>
      </c>
      <c r="N13" s="24"/>
      <c r="O13" s="18"/>
      <c r="P13" s="17"/>
    </row>
    <row r="14" spans="1:16" ht="16.5" thickTop="1" thickBot="1" x14ac:dyDescent="0.3">
      <c r="A14" s="5" t="s">
        <v>63</v>
      </c>
      <c r="B14" s="2" t="e">
        <f>-(SUM(B9:B12)*H19)</f>
        <v>#DIV/0!</v>
      </c>
      <c r="C14" s="17"/>
      <c r="D14" s="16"/>
      <c r="E14" s="17"/>
      <c r="F14" s="32"/>
      <c r="G14" s="17" t="s">
        <v>24</v>
      </c>
      <c r="H14" s="14">
        <v>0</v>
      </c>
      <c r="I14" s="32"/>
      <c r="J14" s="13" t="s">
        <v>27</v>
      </c>
      <c r="K14" s="37">
        <f>K13/2</f>
        <v>0</v>
      </c>
      <c r="L14" s="32"/>
      <c r="M14" s="17">
        <v>4</v>
      </c>
      <c r="N14" s="24"/>
      <c r="O14" s="18"/>
      <c r="P14" s="17"/>
    </row>
    <row r="15" spans="1:16" ht="15.75" thickTop="1" x14ac:dyDescent="0.25">
      <c r="A15" s="5" t="s">
        <v>69</v>
      </c>
      <c r="B15" s="26">
        <f>-N16</f>
        <v>0</v>
      </c>
      <c r="C15" s="17"/>
      <c r="D15" s="16"/>
      <c r="E15" s="17"/>
      <c r="F15" s="32"/>
      <c r="G15" s="17" t="s">
        <v>25</v>
      </c>
      <c r="H15" s="14">
        <v>0</v>
      </c>
      <c r="I15" s="32"/>
      <c r="J15" s="17"/>
      <c r="K15" s="17"/>
      <c r="L15" s="32"/>
      <c r="M15" s="17">
        <v>5</v>
      </c>
      <c r="N15" s="24"/>
      <c r="O15" s="18"/>
      <c r="P15" s="17"/>
    </row>
    <row r="16" spans="1:16" ht="15.75" thickBot="1" x14ac:dyDescent="0.3">
      <c r="A16" s="49" t="s">
        <v>13</v>
      </c>
      <c r="B16" s="26"/>
      <c r="C16" s="17"/>
      <c r="D16" s="16"/>
      <c r="E16" s="17"/>
      <c r="F16" s="32"/>
      <c r="G16" s="13" t="s">
        <v>26</v>
      </c>
      <c r="H16" s="37">
        <f>SUM(H11:H15)</f>
        <v>0</v>
      </c>
      <c r="I16" s="32"/>
      <c r="J16" s="17"/>
      <c r="K16" s="17"/>
      <c r="L16" s="32"/>
      <c r="M16" s="13" t="s">
        <v>38</v>
      </c>
      <c r="N16" s="37">
        <f>SUM(N11:N15)</f>
        <v>0</v>
      </c>
      <c r="O16" s="18"/>
      <c r="P16" s="17"/>
    </row>
    <row r="17" spans="1:16" ht="15.75" thickTop="1" x14ac:dyDescent="0.25">
      <c r="A17" s="49"/>
      <c r="B17" s="26"/>
      <c r="C17" s="17"/>
      <c r="D17" s="16"/>
      <c r="E17" s="17"/>
      <c r="F17" s="32"/>
      <c r="G17" s="17" t="s">
        <v>27</v>
      </c>
      <c r="H17" s="17">
        <f>H16/5</f>
        <v>0</v>
      </c>
      <c r="I17" s="32"/>
      <c r="J17" s="17"/>
      <c r="K17" s="17"/>
      <c r="L17" s="32"/>
      <c r="M17" s="17"/>
      <c r="N17" s="17"/>
      <c r="O17" s="18"/>
      <c r="P17" s="17"/>
    </row>
    <row r="18" spans="1:16" x14ac:dyDescent="0.25">
      <c r="A18" s="48" t="s">
        <v>61</v>
      </c>
      <c r="B18" s="26"/>
      <c r="C18" s="17"/>
      <c r="D18" s="16" t="s">
        <v>36</v>
      </c>
      <c r="E18" s="17"/>
      <c r="F18" s="32"/>
      <c r="G18" s="17"/>
      <c r="H18" s="50" t="e">
        <f>IF((1-(E13/H17)&gt;0),((1-(E13/H17))),0)</f>
        <v>#DIV/0!</v>
      </c>
      <c r="I18" s="32"/>
      <c r="J18" s="17"/>
      <c r="K18" s="50" t="e">
        <f>IF((1-(E13/K14)&gt;0),((1-(E13/K14))),0)</f>
        <v>#DIV/0!</v>
      </c>
      <c r="L18" s="34"/>
      <c r="M18" s="17"/>
      <c r="N18" s="17"/>
      <c r="O18" s="18"/>
      <c r="P18" s="17"/>
    </row>
    <row r="19" spans="1:16" x14ac:dyDescent="0.25">
      <c r="A19" s="5" t="s">
        <v>68</v>
      </c>
      <c r="B19" s="11">
        <v>0</v>
      </c>
      <c r="C19" s="17"/>
      <c r="D19" s="21" t="s">
        <v>45</v>
      </c>
      <c r="E19" s="22"/>
      <c r="F19" s="40"/>
      <c r="G19" s="22"/>
      <c r="H19" s="51" t="e">
        <f>MIN(H18,K18)</f>
        <v>#DIV/0!</v>
      </c>
      <c r="I19" s="40"/>
      <c r="J19" s="22"/>
      <c r="K19" s="22"/>
      <c r="L19" s="40"/>
      <c r="M19" s="22"/>
      <c r="N19" s="22"/>
      <c r="O19" s="23"/>
      <c r="P19" s="17"/>
    </row>
    <row r="20" spans="1:16" x14ac:dyDescent="0.25">
      <c r="A20" s="5" t="s">
        <v>56</v>
      </c>
      <c r="B20" s="11">
        <v>0</v>
      </c>
      <c r="C20" s="17"/>
      <c r="D20" s="17"/>
      <c r="E20" s="17"/>
      <c r="F20" s="32"/>
      <c r="G20" s="17"/>
      <c r="H20" s="17"/>
      <c r="I20" s="32"/>
      <c r="J20" s="17"/>
      <c r="K20" s="17"/>
      <c r="L20" s="32"/>
      <c r="M20" s="17"/>
      <c r="N20" s="17"/>
      <c r="O20" s="17"/>
      <c r="P20" s="17"/>
    </row>
    <row r="21" spans="1:16" x14ac:dyDescent="0.25">
      <c r="A21" s="5" t="s">
        <v>16</v>
      </c>
      <c r="B21" s="11">
        <v>0</v>
      </c>
      <c r="C21" s="17"/>
      <c r="D21" s="17"/>
      <c r="E21" s="17"/>
      <c r="F21" s="32"/>
      <c r="G21" s="17"/>
      <c r="H21" s="17"/>
      <c r="I21" s="32"/>
      <c r="J21" s="17"/>
      <c r="K21" s="17"/>
      <c r="L21" s="32"/>
      <c r="N21" s="17"/>
      <c r="O21" s="17"/>
      <c r="P21" s="17"/>
    </row>
    <row r="22" spans="1:16" x14ac:dyDescent="0.25">
      <c r="A22" s="5" t="s">
        <v>67</v>
      </c>
      <c r="B22" s="4">
        <f>SUM(B19:B21)</f>
        <v>0</v>
      </c>
      <c r="C22" s="17"/>
      <c r="D22" s="17"/>
      <c r="E22" s="17"/>
      <c r="F22" s="32"/>
      <c r="G22" s="53" t="s">
        <v>73</v>
      </c>
      <c r="H22" s="54"/>
      <c r="I22" s="54"/>
      <c r="J22" s="55"/>
      <c r="K22" s="17"/>
      <c r="L22" s="32"/>
      <c r="M22" s="17"/>
      <c r="N22" s="17"/>
      <c r="O22" s="17"/>
    </row>
    <row r="23" spans="1:16" x14ac:dyDescent="0.25">
      <c r="A23" s="5"/>
      <c r="B23" s="4"/>
      <c r="C23" s="17"/>
      <c r="D23" s="17"/>
      <c r="E23" s="17"/>
      <c r="F23" s="32"/>
      <c r="G23" s="16"/>
      <c r="H23" s="29" t="s">
        <v>65</v>
      </c>
      <c r="I23" s="32"/>
      <c r="J23" s="38" t="s">
        <v>48</v>
      </c>
      <c r="K23" s="17"/>
      <c r="L23" s="32"/>
      <c r="M23" s="17"/>
      <c r="N23" s="17"/>
      <c r="O23" s="17"/>
    </row>
    <row r="24" spans="1:16" x14ac:dyDescent="0.25">
      <c r="A24" s="1" t="s">
        <v>15</v>
      </c>
      <c r="B24" s="4" t="e">
        <f>SUM(B9:B21)</f>
        <v>#DIV/0!</v>
      </c>
      <c r="C24" s="17"/>
      <c r="D24" s="17"/>
      <c r="E24" s="17"/>
      <c r="F24" s="32"/>
      <c r="G24" s="16" t="s">
        <v>46</v>
      </c>
      <c r="H24" s="24">
        <v>0</v>
      </c>
      <c r="I24" s="32"/>
      <c r="J24" s="44">
        <f t="shared" ref="J24:J33" si="0">IF(((((((H24/2)*12))-100000)/12)*2)&gt;0,((((((H24/2)*12))-100000)/12)*2),0)</f>
        <v>0</v>
      </c>
      <c r="K24" s="17"/>
      <c r="L24" s="32"/>
      <c r="M24" s="17"/>
      <c r="N24" s="17"/>
      <c r="O24" s="17"/>
    </row>
    <row r="25" spans="1:16" x14ac:dyDescent="0.25">
      <c r="A25" s="5" t="s">
        <v>66</v>
      </c>
      <c r="B25" s="4">
        <f>-(IF((B28*0.25)&gt;B22,0,-(B28*0.25)+B22))</f>
        <v>0</v>
      </c>
      <c r="C25" s="17"/>
      <c r="D25" s="17"/>
      <c r="E25" s="17"/>
      <c r="F25" s="32"/>
      <c r="G25" s="16">
        <v>2</v>
      </c>
      <c r="H25" s="24">
        <v>0</v>
      </c>
      <c r="I25" s="32"/>
      <c r="J25" s="44">
        <f t="shared" si="0"/>
        <v>0</v>
      </c>
      <c r="K25" s="17"/>
      <c r="L25" s="32"/>
      <c r="M25" s="17"/>
      <c r="N25" s="17"/>
      <c r="O25" s="17"/>
    </row>
    <row r="26" spans="1:16" x14ac:dyDescent="0.25">
      <c r="C26" s="17"/>
      <c r="D26" s="17"/>
      <c r="E26" s="17"/>
      <c r="F26" s="32"/>
      <c r="G26" s="16">
        <v>3</v>
      </c>
      <c r="H26" s="24">
        <v>0</v>
      </c>
      <c r="I26" s="32"/>
      <c r="J26" s="44">
        <f t="shared" si="0"/>
        <v>0</v>
      </c>
      <c r="K26" s="17"/>
      <c r="L26" s="32"/>
      <c r="M26" s="17"/>
      <c r="N26" s="17"/>
      <c r="O26" s="17"/>
    </row>
    <row r="27" spans="1:16" ht="15.75" thickBot="1" x14ac:dyDescent="0.3">
      <c r="A27" t="s">
        <v>19</v>
      </c>
      <c r="B27" s="28" t="e">
        <f>B24-B14-B15+B25</f>
        <v>#DIV/0!</v>
      </c>
      <c r="C27" s="17"/>
      <c r="D27" s="17"/>
      <c r="E27" s="17"/>
      <c r="F27" s="32"/>
      <c r="G27" s="16">
        <v>4</v>
      </c>
      <c r="H27" s="24">
        <v>0</v>
      </c>
      <c r="I27" s="32"/>
      <c r="J27" s="44">
        <f t="shared" si="0"/>
        <v>0</v>
      </c>
      <c r="K27" s="17"/>
      <c r="L27" s="32"/>
      <c r="M27" s="17"/>
      <c r="N27" s="17"/>
      <c r="O27" s="17"/>
    </row>
    <row r="28" spans="1:16" ht="15.75" thickTop="1" x14ac:dyDescent="0.25">
      <c r="A28" t="s">
        <v>32</v>
      </c>
      <c r="B28" s="27">
        <f>'Maximum Loan Amount'!B28</f>
        <v>0</v>
      </c>
      <c r="C28" s="17"/>
      <c r="D28" s="17"/>
      <c r="E28" s="17"/>
      <c r="F28" s="32"/>
      <c r="G28" s="16">
        <v>5</v>
      </c>
      <c r="H28" s="24">
        <v>0</v>
      </c>
      <c r="I28" s="32"/>
      <c r="J28" s="44">
        <f t="shared" si="0"/>
        <v>0</v>
      </c>
      <c r="K28" s="17"/>
      <c r="L28" s="32"/>
      <c r="M28" s="17"/>
      <c r="N28" s="17"/>
      <c r="O28" s="17"/>
    </row>
    <row r="29" spans="1:16" ht="15.75" thickBot="1" x14ac:dyDescent="0.3">
      <c r="A29" t="s">
        <v>54</v>
      </c>
      <c r="B29" s="8" t="e">
        <f>IF((MIN(B28-B27, B28))&gt;0,(MIN(B28-B27, B28)),0)</f>
        <v>#DIV/0!</v>
      </c>
      <c r="C29" s="17"/>
      <c r="D29" s="17"/>
      <c r="E29" s="17"/>
      <c r="F29" s="32"/>
      <c r="G29" s="16">
        <v>6</v>
      </c>
      <c r="H29" s="24">
        <v>0</v>
      </c>
      <c r="I29" s="32"/>
      <c r="J29" s="44">
        <f>IF(((((((H29/2)*12))-100000)/12)*2)&gt;0,((((((H29/2)*12))-100000)/12)*2),0)</f>
        <v>0</v>
      </c>
      <c r="K29" s="17"/>
      <c r="L29" s="32"/>
      <c r="M29" s="17"/>
      <c r="N29" s="17"/>
      <c r="O29" s="17"/>
    </row>
    <row r="30" spans="1:16" ht="15.75" thickTop="1" x14ac:dyDescent="0.25">
      <c r="C30" s="17"/>
      <c r="D30" s="17"/>
      <c r="E30" s="17"/>
      <c r="F30" s="32"/>
      <c r="G30" s="16">
        <v>7</v>
      </c>
      <c r="H30" s="24">
        <v>0</v>
      </c>
      <c r="I30" s="32"/>
      <c r="J30" s="44">
        <f t="shared" si="0"/>
        <v>0</v>
      </c>
      <c r="K30" s="17"/>
      <c r="L30" s="32"/>
      <c r="M30" s="17"/>
      <c r="N30" s="17"/>
      <c r="O30" s="17"/>
    </row>
    <row r="31" spans="1:16" x14ac:dyDescent="0.25">
      <c r="C31" s="17"/>
      <c r="D31" s="17"/>
      <c r="E31" s="17"/>
      <c r="F31" s="32"/>
      <c r="G31" s="16">
        <v>8</v>
      </c>
      <c r="H31" s="24">
        <v>0</v>
      </c>
      <c r="I31" s="32"/>
      <c r="J31" s="44">
        <f t="shared" si="0"/>
        <v>0</v>
      </c>
      <c r="K31" s="17"/>
      <c r="L31" s="32"/>
      <c r="M31" s="17"/>
      <c r="N31" s="17"/>
      <c r="O31" s="17"/>
    </row>
    <row r="32" spans="1:16" x14ac:dyDescent="0.25">
      <c r="G32" s="16">
        <v>9</v>
      </c>
      <c r="H32" s="24">
        <v>0</v>
      </c>
      <c r="I32" s="32"/>
      <c r="J32" s="44">
        <f t="shared" si="0"/>
        <v>0</v>
      </c>
    </row>
    <row r="33" spans="1:10" x14ac:dyDescent="0.25">
      <c r="A33" t="s">
        <v>72</v>
      </c>
      <c r="G33" s="16">
        <v>10</v>
      </c>
      <c r="H33" s="24">
        <v>0</v>
      </c>
      <c r="I33" s="32"/>
      <c r="J33" s="44">
        <f t="shared" si="0"/>
        <v>0</v>
      </c>
    </row>
    <row r="34" spans="1:10" ht="15.75" thickBot="1" x14ac:dyDescent="0.3">
      <c r="A34" s="17" t="s">
        <v>70</v>
      </c>
      <c r="G34" s="16"/>
      <c r="H34" s="13" t="s">
        <v>26</v>
      </c>
      <c r="I34" s="37"/>
      <c r="J34" s="45">
        <f>SUM(J24:J33)</f>
        <v>0</v>
      </c>
    </row>
    <row r="35" spans="1:10" ht="15.75" thickTop="1" x14ac:dyDescent="0.25">
      <c r="A35" s="17" t="s">
        <v>71</v>
      </c>
      <c r="B35" s="25"/>
      <c r="G35" s="21"/>
      <c r="H35" s="22"/>
      <c r="I35" s="22"/>
      <c r="J35" s="23"/>
    </row>
    <row r="36" spans="1:10" x14ac:dyDescent="0.25">
      <c r="B36" s="25"/>
    </row>
    <row r="39" spans="1:10" x14ac:dyDescent="0.25">
      <c r="A39" s="25"/>
    </row>
    <row r="40" spans="1:10" x14ac:dyDescent="0.25">
      <c r="A40" s="25"/>
    </row>
  </sheetData>
  <mergeCells count="11">
    <mergeCell ref="G22:J22"/>
    <mergeCell ref="J9:K9"/>
    <mergeCell ref="J10:K10"/>
    <mergeCell ref="A7:B7"/>
    <mergeCell ref="A5:N5"/>
    <mergeCell ref="D8:O8"/>
    <mergeCell ref="M9:O9"/>
    <mergeCell ref="D9:E9"/>
    <mergeCell ref="D10:E10"/>
    <mergeCell ref="G9:H9"/>
    <mergeCell ref="G10:H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Maximum Loan Amount</vt:lpstr>
      <vt:lpstr>Maximum Forgiveness Amount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Strong</dc:creator>
  <cp:lastModifiedBy>Angela Strong</cp:lastModifiedBy>
  <dcterms:created xsi:type="dcterms:W3CDTF">2020-03-30T16:49:58Z</dcterms:created>
  <dcterms:modified xsi:type="dcterms:W3CDTF">2020-04-14T21:34:17Z</dcterms:modified>
</cp:coreProperties>
</file>